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obaw\Desktop\"/>
    </mc:Choice>
  </mc:AlternateContent>
  <xr:revisionPtr revIDLastSave="0" documentId="8_{A94BA112-3B25-4B91-895C-3672FA7FC87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5 budget" sheetId="1" state="hidden" r:id="rId1"/>
    <sheet name="2025 budget." sheetId="2" r:id="rId2"/>
    <sheet name="2025 budget HR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" l="1"/>
  <c r="N29" i="2"/>
  <c r="N23" i="2"/>
  <c r="N24" i="2"/>
  <c r="N25" i="2"/>
  <c r="N26" i="2"/>
  <c r="N27" i="2"/>
  <c r="N28" i="2"/>
  <c r="N30" i="2"/>
  <c r="N32" i="2"/>
  <c r="N33" i="2"/>
  <c r="N34" i="2"/>
  <c r="N35" i="2"/>
  <c r="N36" i="2"/>
  <c r="N37" i="2"/>
  <c r="N21" i="4"/>
  <c r="N25" i="4"/>
  <c r="N23" i="4"/>
  <c r="N24" i="4"/>
  <c r="N30" i="4" s="1"/>
  <c r="N22" i="4"/>
  <c r="Z37" i="4"/>
  <c r="N14" i="4" s="1"/>
  <c r="N16" i="4" s="1"/>
  <c r="N44" i="1"/>
  <c r="N50" i="2"/>
  <c r="C39" i="2"/>
  <c r="D39" i="2"/>
  <c r="E39" i="2"/>
  <c r="F39" i="2"/>
  <c r="G39" i="2"/>
  <c r="H39" i="2"/>
  <c r="I39" i="2"/>
  <c r="J39" i="2"/>
  <c r="K39" i="2"/>
  <c r="L39" i="2"/>
  <c r="M39" i="2"/>
  <c r="B39" i="2"/>
  <c r="K17" i="2"/>
  <c r="K18" i="2" s="1"/>
  <c r="J17" i="2"/>
  <c r="J18" i="2" s="1"/>
  <c r="G17" i="2"/>
  <c r="G18" i="2" s="1"/>
  <c r="F17" i="2"/>
  <c r="F18" i="2" s="1"/>
  <c r="C17" i="2"/>
  <c r="C18" i="2" s="1"/>
  <c r="B17" i="2"/>
  <c r="B18" i="2" s="1"/>
  <c r="M52" i="2"/>
  <c r="L52" i="2"/>
  <c r="K52" i="2"/>
  <c r="J52" i="2"/>
  <c r="I52" i="2"/>
  <c r="H52" i="2"/>
  <c r="G52" i="2"/>
  <c r="F52" i="2"/>
  <c r="E52" i="2"/>
  <c r="D52" i="2"/>
  <c r="C52" i="2"/>
  <c r="B52" i="2"/>
  <c r="N49" i="2"/>
  <c r="N52" i="2" s="1"/>
  <c r="M46" i="2"/>
  <c r="L46" i="2"/>
  <c r="K46" i="2"/>
  <c r="J46" i="2"/>
  <c r="I46" i="2"/>
  <c r="H46" i="2"/>
  <c r="G46" i="2"/>
  <c r="F46" i="2"/>
  <c r="E46" i="2"/>
  <c r="D46" i="2"/>
  <c r="C46" i="2"/>
  <c r="B46" i="2"/>
  <c r="N44" i="2"/>
  <c r="N43" i="2"/>
  <c r="N42" i="2"/>
  <c r="M17" i="2"/>
  <c r="M18" i="2" s="1"/>
  <c r="L17" i="2"/>
  <c r="L18" i="2" s="1"/>
  <c r="I17" i="2"/>
  <c r="I18" i="2" s="1"/>
  <c r="H17" i="2"/>
  <c r="H18" i="2" s="1"/>
  <c r="E17" i="2"/>
  <c r="E18" i="2" s="1"/>
  <c r="D17" i="2"/>
  <c r="D18" i="2" s="1"/>
  <c r="N15" i="2"/>
  <c r="N43" i="1"/>
  <c r="C40" i="1"/>
  <c r="D40" i="1"/>
  <c r="E40" i="1"/>
  <c r="F40" i="1"/>
  <c r="G40" i="1"/>
  <c r="H40" i="1"/>
  <c r="I40" i="1"/>
  <c r="J40" i="1"/>
  <c r="K40" i="1"/>
  <c r="L40" i="1"/>
  <c r="M40" i="1"/>
  <c r="B40" i="1"/>
  <c r="N38" i="1"/>
  <c r="N37" i="1"/>
  <c r="N36" i="1"/>
  <c r="N31" i="1"/>
  <c r="N30" i="1"/>
  <c r="N29" i="1"/>
  <c r="N28" i="1"/>
  <c r="N27" i="1"/>
  <c r="N26" i="1"/>
  <c r="N25" i="1"/>
  <c r="N24" i="1"/>
  <c r="N23" i="1"/>
  <c r="C46" i="1"/>
  <c r="D46" i="1"/>
  <c r="E46" i="1"/>
  <c r="F46" i="1"/>
  <c r="G46" i="1"/>
  <c r="H46" i="1"/>
  <c r="I46" i="1"/>
  <c r="J46" i="1"/>
  <c r="K46" i="1"/>
  <c r="L46" i="1"/>
  <c r="M46" i="1"/>
  <c r="B46" i="1"/>
  <c r="C33" i="1"/>
  <c r="D33" i="1"/>
  <c r="E33" i="1"/>
  <c r="F33" i="1"/>
  <c r="G33" i="1"/>
  <c r="H33" i="1"/>
  <c r="I33" i="1"/>
  <c r="J33" i="1"/>
  <c r="K33" i="1"/>
  <c r="L33" i="1"/>
  <c r="M33" i="1"/>
  <c r="B33" i="1"/>
  <c r="N15" i="1"/>
  <c r="N14" i="1"/>
  <c r="C17" i="1"/>
  <c r="C18" i="1" s="1"/>
  <c r="D17" i="1"/>
  <c r="D18" i="1" s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L18" i="1" s="1"/>
  <c r="M17" i="1"/>
  <c r="M18" i="1" s="1"/>
  <c r="B17" i="1"/>
  <c r="B18" i="1" s="1"/>
  <c r="D30" i="4" l="1"/>
  <c r="D32" i="4" s="1"/>
  <c r="H30" i="4"/>
  <c r="H32" i="4" s="1"/>
  <c r="L30" i="4"/>
  <c r="E30" i="4"/>
  <c r="E32" i="4" s="1"/>
  <c r="I30" i="4"/>
  <c r="I32" i="4" s="1"/>
  <c r="M30" i="4"/>
  <c r="M32" i="4" s="1"/>
  <c r="B30" i="4"/>
  <c r="B32" i="4" s="1"/>
  <c r="F30" i="4"/>
  <c r="F32" i="4" s="1"/>
  <c r="J30" i="4"/>
  <c r="J32" i="4" s="1"/>
  <c r="C30" i="4"/>
  <c r="C32" i="4" s="1"/>
  <c r="G30" i="4"/>
  <c r="G32" i="4" s="1"/>
  <c r="K30" i="4"/>
  <c r="K32" i="4" s="1"/>
  <c r="L32" i="4"/>
  <c r="N40" i="1"/>
  <c r="N46" i="1"/>
  <c r="D54" i="2"/>
  <c r="D56" i="2" s="1"/>
  <c r="N33" i="1"/>
  <c r="N46" i="2"/>
  <c r="H54" i="2"/>
  <c r="H56" i="2" s="1"/>
  <c r="L54" i="2"/>
  <c r="G54" i="2"/>
  <c r="G56" i="2" s="1"/>
  <c r="K54" i="2"/>
  <c r="K56" i="2" s="1"/>
  <c r="M54" i="2"/>
  <c r="M56" i="2" s="1"/>
  <c r="I54" i="2"/>
  <c r="I56" i="2" s="1"/>
  <c r="E54" i="2"/>
  <c r="E56" i="2" s="1"/>
  <c r="N39" i="2"/>
  <c r="N54" i="2" s="1"/>
  <c r="C54" i="2"/>
  <c r="C56" i="2" s="1"/>
  <c r="L56" i="2"/>
  <c r="J54" i="2"/>
  <c r="J56" i="2" s="1"/>
  <c r="F54" i="2"/>
  <c r="F56" i="2" s="1"/>
  <c r="B54" i="2"/>
  <c r="B56" i="2" s="1"/>
  <c r="N14" i="2"/>
  <c r="N17" i="2" s="1"/>
  <c r="N18" i="2" s="1"/>
  <c r="L48" i="1"/>
  <c r="L50" i="1" s="1"/>
  <c r="H48" i="1"/>
  <c r="H50" i="1" s="1"/>
  <c r="D48" i="1"/>
  <c r="D50" i="1" s="1"/>
  <c r="B48" i="1"/>
  <c r="B50" i="1" s="1"/>
  <c r="K48" i="1"/>
  <c r="K50" i="1" s="1"/>
  <c r="G48" i="1"/>
  <c r="G50" i="1" s="1"/>
  <c r="C48" i="1"/>
  <c r="C50" i="1" s="1"/>
  <c r="J48" i="1"/>
  <c r="J50" i="1" s="1"/>
  <c r="F48" i="1"/>
  <c r="F50" i="1" s="1"/>
  <c r="M48" i="1"/>
  <c r="M50" i="1" s="1"/>
  <c r="I48" i="1"/>
  <c r="I50" i="1" s="1"/>
  <c r="E48" i="1"/>
  <c r="E50" i="1" s="1"/>
  <c r="N17" i="1"/>
  <c r="N18" i="1" s="1"/>
  <c r="N32" i="4" l="1"/>
  <c r="N48" i="1"/>
  <c r="N50" i="1" s="1"/>
  <c r="N56" i="2"/>
</calcChain>
</file>

<file path=xl/sharedStrings.xml><?xml version="1.0" encoding="utf-8"?>
<sst xmlns="http://schemas.openxmlformats.org/spreadsheetml/2006/main" count="157" uniqueCount="80">
  <si>
    <t>BLO Åkeri AB</t>
  </si>
  <si>
    <t>559514-9138</t>
  </si>
  <si>
    <t>Räkenskapsår 2025-01-01 - 2025-12-31</t>
  </si>
  <si>
    <t>Period 2025-01-01 - 2025-12-31</t>
  </si>
  <si>
    <t>RÖRELSENS INTÄKTER</t>
  </si>
  <si>
    <t>Nettoomsättning</t>
  </si>
  <si>
    <t>RÖRELSENS KOSTNADER</t>
  </si>
  <si>
    <t>Övriga externa kostnader</t>
  </si>
  <si>
    <t>Avskrivningar</t>
  </si>
  <si>
    <t>Övriga rörelsekostnader</t>
  </si>
  <si>
    <t>Belopp uttrycks i tusentals kronor</t>
  </si>
  <si>
    <t>Budget</t>
  </si>
  <si>
    <t>Ack</t>
  </si>
  <si>
    <t>3001 Försäljning inom Sverige, 25 % moms</t>
  </si>
  <si>
    <t>3740 Öres- och kronutjämning</t>
  </si>
  <si>
    <t>Summa nettoomsättning</t>
  </si>
  <si>
    <t>SUMMA RÖRELSENS INTÄKTER</t>
  </si>
  <si>
    <t>5410 Förbrukningsinventarier</t>
  </si>
  <si>
    <t>5460 Förbrukningsmaterial</t>
  </si>
  <si>
    <t>5611 Drivmedel för personbilar</t>
  </si>
  <si>
    <t>5613 Reparation och underhåll av personbilar</t>
  </si>
  <si>
    <t>6530 Redovisningstjänster</t>
  </si>
  <si>
    <t>6570 Bankkostnader</t>
  </si>
  <si>
    <t>6590 Övriga externa tjänster</t>
  </si>
  <si>
    <t>Summa övriga externa kostnader</t>
  </si>
  <si>
    <t>7834 Avskrivningar på bilar och andra transportmedel</t>
  </si>
  <si>
    <t>7990 Övriga rörelsekostnader</t>
  </si>
  <si>
    <t>Summa övriga rörelsekostnader</t>
  </si>
  <si>
    <t>SUMMA RÖRELSENS KOSTNADER</t>
  </si>
  <si>
    <t>BERÄKNAT RESULTAT</t>
  </si>
  <si>
    <t>Finansieringsgraden av nya investeringar skall uppgå till 20% för år 2025</t>
  </si>
  <si>
    <t>6420 Revision (periodiserat)</t>
  </si>
  <si>
    <t>6991 Övriga externa kostnader, avdragsgilla (oförutsedda)</t>
  </si>
  <si>
    <t>7210 Löner till tjänstemän</t>
  </si>
  <si>
    <t>7510 Lagstadgade sociala avgifter</t>
  </si>
  <si>
    <t>Summa Löner, kapitalkostnader inkl. avskrivningar</t>
  </si>
  <si>
    <t>8410 räntekostnader (@5%)</t>
  </si>
  <si>
    <t>5012  Hyra för garage</t>
  </si>
  <si>
    <t>6310 Företagsförsäkringar</t>
  </si>
  <si>
    <t>5612 Försäkring och skatt för lastbilar</t>
  </si>
  <si>
    <t>6991 Övriga externa kostnader, avdragsgilla (tillstand osv.)</t>
  </si>
  <si>
    <t>Finansieringsgraden av nya investeringar vid behov skall uppgå till 80% för år 2026</t>
  </si>
  <si>
    <t>6590 Övriga externa tjänster (inkl. försäkring, skatt osv.)</t>
  </si>
  <si>
    <t>Progtab från konjukturinstitutet tillämpas.</t>
  </si>
  <si>
    <t>El, tel, kontorsmateriell</t>
  </si>
  <si>
    <t>Budgetunderlag tas fram av Richard Obawole i samrad med bolagens företrädare, Bedzet Osmani</t>
  </si>
  <si>
    <t>Vid frågor kontakta Richard Obawole</t>
  </si>
  <si>
    <t>Tel: 0707441505</t>
  </si>
  <si>
    <t>richard@enhetredovisning.se</t>
  </si>
  <si>
    <t>www.enhetredovisning.se</t>
  </si>
  <si>
    <t>Netto Resultatbudget 2025</t>
  </si>
  <si>
    <t>Drift</t>
  </si>
  <si>
    <t>Lön</t>
  </si>
  <si>
    <t>Uppräkning: Prel. Kostnader/intäkter</t>
  </si>
  <si>
    <t>PO</t>
  </si>
  <si>
    <t>Haven Residence, Abijo GRA.</t>
  </si>
  <si>
    <t>Financial year 2025-01-01 - 2025-12-31</t>
  </si>
  <si>
    <t>Amount in naira</t>
  </si>
  <si>
    <t>OPERATING INCOME</t>
  </si>
  <si>
    <t>TOTAL OPERATING INCOME</t>
  </si>
  <si>
    <t>OPERATING COST</t>
  </si>
  <si>
    <t>31 Flats</t>
  </si>
  <si>
    <t>Sum</t>
  </si>
  <si>
    <t>3001 Balance as per 20250621</t>
  </si>
  <si>
    <t>3740 Other expected income</t>
  </si>
  <si>
    <t>5410 SECURITY Night</t>
  </si>
  <si>
    <t>5460 Cleaning of the estate</t>
  </si>
  <si>
    <t>Net budget 2025</t>
  </si>
  <si>
    <t>5613 Electricity token to pump water and security lamps</t>
  </si>
  <si>
    <t>5611 Fuel to power generators</t>
  </si>
  <si>
    <t>6420 Security gateman</t>
  </si>
  <si>
    <t>6530 Emergency cost</t>
  </si>
  <si>
    <t>TOTAL OPERATING COST</t>
  </si>
  <si>
    <t>YEAR END RESULT</t>
  </si>
  <si>
    <t>3001 Medlemsavgifter</t>
  </si>
  <si>
    <t>5614 IT tjänster</t>
  </si>
  <si>
    <t>7110 Medlems aktiviteter</t>
  </si>
  <si>
    <t>Budgetunderlag tas fram av Richard Obawole</t>
  </si>
  <si>
    <t>Uppdaterat 20250712</t>
  </si>
  <si>
    <t>Boakt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</si>
</sst>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16" fontId="0" fillId="0" borderId="0" xfId="0" applyNumberFormat="1"/>
    <xf numFmtId="0" fontId="0" fillId="0" borderId="1" xfId="0" applyBorder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65" fontId="0" fillId="0" borderId="1" xfId="0" applyNumberForma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1" fillId="2" borderId="0" xfId="0" applyNumberFormat="1" applyFont="1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0" xfId="1"/>
    <xf numFmtId="0" fontId="5" fillId="0" borderId="0" xfId="0" applyFont="1"/>
    <xf numFmtId="0" fontId="6" fillId="0" borderId="0" xfId="0" applyFont="1"/>
    <xf numFmtId="4" fontId="0" fillId="0" borderId="0" xfId="0" applyNumberFormat="1"/>
    <xf numFmtId="4" fontId="0" fillId="0" borderId="1" xfId="0" applyNumberFormat="1" applyBorder="1"/>
    <xf numFmtId="4" fontId="1" fillId="2" borderId="0" xfId="0" applyNumberFormat="1" applyFont="1" applyFill="1"/>
    <xf numFmtId="0" fontId="2" fillId="0" borderId="0" xfId="0" applyFont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</xdr:colOff>
      <xdr:row>2</xdr:row>
      <xdr:rowOff>38100</xdr:rowOff>
    </xdr:from>
    <xdr:to>
      <xdr:col>25</xdr:col>
      <xdr:colOff>75437</xdr:colOff>
      <xdr:row>36</xdr:row>
      <xdr:rowOff>27705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11A02C9-EE8E-E41E-339D-D605A66F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6975" y="990600"/>
          <a:ext cx="6104762" cy="6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hetredovisning.se/" TargetMode="External"/><Relationship Id="rId1" Type="http://schemas.openxmlformats.org/officeDocument/2006/relationships/hyperlink" Target="mailto:richard@enhetredovisning.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hetredovisning.se/" TargetMode="External"/><Relationship Id="rId1" Type="http://schemas.openxmlformats.org/officeDocument/2006/relationships/hyperlink" Target="mailto:richard@enhetredovisning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workbookViewId="0">
      <selection activeCell="Q9" sqref="Q9"/>
    </sheetView>
  </sheetViews>
  <sheetFormatPr defaultRowHeight="15" x14ac:dyDescent="0.25"/>
  <cols>
    <col min="1" max="1" width="73.7109375" customWidth="1"/>
    <col min="2" max="2" width="11.5703125" bestFit="1" customWidth="1"/>
  </cols>
  <sheetData>
    <row r="1" spans="1:14" ht="46.5" x14ac:dyDescent="0.7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8.5" x14ac:dyDescent="0.45">
      <c r="A2" s="17" t="s">
        <v>0</v>
      </c>
    </row>
    <row r="3" spans="1:14" ht="28.5" x14ac:dyDescent="0.45">
      <c r="A3" s="17" t="s">
        <v>1</v>
      </c>
    </row>
    <row r="4" spans="1:14" ht="28.5" x14ac:dyDescent="0.45">
      <c r="A4" s="17" t="s">
        <v>2</v>
      </c>
      <c r="G4" t="s">
        <v>54</v>
      </c>
    </row>
    <row r="5" spans="1:14" ht="28.5" x14ac:dyDescent="0.45">
      <c r="A5" s="17" t="s">
        <v>3</v>
      </c>
      <c r="G5" s="6">
        <v>0.31419999999999998</v>
      </c>
    </row>
    <row r="9" spans="1:14" ht="18.75" x14ac:dyDescent="0.3">
      <c r="A9" s="8" t="s">
        <v>10</v>
      </c>
      <c r="B9" s="9">
        <v>2501</v>
      </c>
      <c r="C9" s="9">
        <v>2502</v>
      </c>
      <c r="D9" s="9">
        <v>2503</v>
      </c>
      <c r="E9" s="9">
        <v>2504</v>
      </c>
      <c r="F9" s="9">
        <v>2505</v>
      </c>
      <c r="G9" s="9">
        <v>2506</v>
      </c>
      <c r="H9" s="9">
        <v>2507</v>
      </c>
      <c r="I9" s="9">
        <v>2508</v>
      </c>
      <c r="J9" s="9">
        <v>2509</v>
      </c>
      <c r="K9" s="9">
        <v>2510</v>
      </c>
      <c r="L9" s="9">
        <v>2511</v>
      </c>
      <c r="M9" s="9">
        <v>2512</v>
      </c>
      <c r="N9" s="9" t="s">
        <v>12</v>
      </c>
    </row>
    <row r="10" spans="1:14" ht="19.5" thickBot="1" x14ac:dyDescent="0.35">
      <c r="A10" s="10" t="s">
        <v>11</v>
      </c>
      <c r="B10" s="11" t="s">
        <v>11</v>
      </c>
      <c r="C10" s="11" t="s">
        <v>11</v>
      </c>
      <c r="D10" s="11" t="s">
        <v>11</v>
      </c>
      <c r="E10" s="11" t="s">
        <v>11</v>
      </c>
      <c r="F10" s="11" t="s">
        <v>11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11" t="s">
        <v>11</v>
      </c>
      <c r="N10" s="11" t="s">
        <v>11</v>
      </c>
    </row>
    <row r="11" spans="1:14" x14ac:dyDescent="0.25">
      <c r="A11" t="s">
        <v>4</v>
      </c>
    </row>
    <row r="12" spans="1:14" ht="15.75" thickBot="1" x14ac:dyDescent="0.3">
      <c r="A12" s="2" t="s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1:14" x14ac:dyDescent="0.25">
      <c r="A14" t="s">
        <v>13</v>
      </c>
      <c r="C14">
        <v>72</v>
      </c>
      <c r="D14">
        <v>152</v>
      </c>
      <c r="F14">
        <v>261</v>
      </c>
      <c r="G14">
        <v>160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f>SUM(B14:M14)</f>
        <v>3645</v>
      </c>
    </row>
    <row r="15" spans="1:14" ht="15.75" thickBot="1" x14ac:dyDescent="0.3">
      <c r="A15" s="2" t="s">
        <v>14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f>SUM(B15:M15)</f>
        <v>0</v>
      </c>
    </row>
    <row r="17" spans="1:14" x14ac:dyDescent="0.25">
      <c r="A17" t="s">
        <v>15</v>
      </c>
      <c r="B17">
        <f t="shared" ref="B17:N17" si="0">B14+B15</f>
        <v>0</v>
      </c>
      <c r="C17">
        <f t="shared" si="0"/>
        <v>72</v>
      </c>
      <c r="D17">
        <f t="shared" si="0"/>
        <v>152</v>
      </c>
      <c r="E17">
        <f t="shared" si="0"/>
        <v>0</v>
      </c>
      <c r="F17">
        <f t="shared" si="0"/>
        <v>261</v>
      </c>
      <c r="G17">
        <f t="shared" si="0"/>
        <v>160</v>
      </c>
      <c r="H17">
        <f t="shared" si="0"/>
        <v>500</v>
      </c>
      <c r="I17">
        <f t="shared" si="0"/>
        <v>500</v>
      </c>
      <c r="J17">
        <f t="shared" si="0"/>
        <v>500</v>
      </c>
      <c r="K17">
        <f t="shared" si="0"/>
        <v>500</v>
      </c>
      <c r="L17">
        <f t="shared" si="0"/>
        <v>500</v>
      </c>
      <c r="M17">
        <f t="shared" si="0"/>
        <v>500</v>
      </c>
      <c r="N17">
        <f t="shared" si="0"/>
        <v>3645</v>
      </c>
    </row>
    <row r="18" spans="1:14" x14ac:dyDescent="0.25">
      <c r="A18" t="s">
        <v>16</v>
      </c>
      <c r="B18">
        <f>B17</f>
        <v>0</v>
      </c>
      <c r="C18">
        <f t="shared" ref="C18:N18" si="1">C17</f>
        <v>72</v>
      </c>
      <c r="D18">
        <f t="shared" si="1"/>
        <v>152</v>
      </c>
      <c r="E18">
        <f t="shared" si="1"/>
        <v>0</v>
      </c>
      <c r="F18">
        <f t="shared" si="1"/>
        <v>261</v>
      </c>
      <c r="G18">
        <f t="shared" si="1"/>
        <v>160</v>
      </c>
      <c r="H18">
        <f t="shared" si="1"/>
        <v>500</v>
      </c>
      <c r="I18">
        <f t="shared" si="1"/>
        <v>500</v>
      </c>
      <c r="J18">
        <f t="shared" si="1"/>
        <v>500</v>
      </c>
      <c r="K18">
        <f t="shared" si="1"/>
        <v>500</v>
      </c>
      <c r="L18">
        <f t="shared" si="1"/>
        <v>500</v>
      </c>
      <c r="M18">
        <f t="shared" si="1"/>
        <v>500</v>
      </c>
      <c r="N18">
        <f t="shared" si="1"/>
        <v>3645</v>
      </c>
    </row>
    <row r="20" spans="1:14" x14ac:dyDescent="0.25">
      <c r="A20" t="s">
        <v>6</v>
      </c>
    </row>
    <row r="21" spans="1:14" ht="15.75" thickBot="1" x14ac:dyDescent="0.3">
      <c r="A21" s="2" t="s">
        <v>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1:14" x14ac:dyDescent="0.25">
      <c r="A23" t="s">
        <v>17</v>
      </c>
      <c r="B23">
        <v>-0.8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f t="shared" ref="N23:N31" si="2">SUM(B23:M23)</f>
        <v>-0.8</v>
      </c>
    </row>
    <row r="24" spans="1:14" x14ac:dyDescent="0.25">
      <c r="A24" t="s">
        <v>18</v>
      </c>
      <c r="B24">
        <v>-0.8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f t="shared" si="2"/>
        <v>-0.8</v>
      </c>
    </row>
    <row r="25" spans="1:14" x14ac:dyDescent="0.25">
      <c r="A25" t="s">
        <v>19</v>
      </c>
      <c r="B25">
        <v>0</v>
      </c>
      <c r="C25">
        <v>0</v>
      </c>
      <c r="D25">
        <v>-22.3</v>
      </c>
      <c r="E25">
        <v>-45</v>
      </c>
      <c r="F25">
        <v>-45</v>
      </c>
      <c r="G25">
        <v>-45</v>
      </c>
      <c r="H25">
        <v>-100</v>
      </c>
      <c r="I25">
        <v>-100</v>
      </c>
      <c r="J25">
        <v>-100</v>
      </c>
      <c r="K25">
        <v>-100</v>
      </c>
      <c r="L25">
        <v>-100</v>
      </c>
      <c r="M25">
        <v>-100</v>
      </c>
      <c r="N25">
        <f t="shared" si="2"/>
        <v>-757.3</v>
      </c>
    </row>
    <row r="26" spans="1:14" x14ac:dyDescent="0.25">
      <c r="A26" t="s">
        <v>20</v>
      </c>
      <c r="B26">
        <v>-0.3</v>
      </c>
      <c r="C26">
        <v>-10</v>
      </c>
      <c r="D26">
        <v>-10</v>
      </c>
      <c r="E26">
        <v>-10</v>
      </c>
      <c r="F26">
        <v>-10</v>
      </c>
      <c r="G26">
        <v>-10</v>
      </c>
      <c r="H26">
        <v>-10</v>
      </c>
      <c r="I26">
        <v>-10</v>
      </c>
      <c r="J26">
        <v>-10</v>
      </c>
      <c r="K26">
        <v>-10</v>
      </c>
      <c r="L26">
        <v>-10</v>
      </c>
      <c r="M26">
        <v>-10</v>
      </c>
      <c r="N26">
        <f t="shared" si="2"/>
        <v>-110.3</v>
      </c>
    </row>
    <row r="27" spans="1:14" x14ac:dyDescent="0.25">
      <c r="A27" t="s">
        <v>31</v>
      </c>
      <c r="B27">
        <v>-2</v>
      </c>
      <c r="C27">
        <v>-2</v>
      </c>
      <c r="D27">
        <v>-2</v>
      </c>
      <c r="E27">
        <v>-2</v>
      </c>
      <c r="F27">
        <v>-2</v>
      </c>
      <c r="G27">
        <v>-2</v>
      </c>
      <c r="H27">
        <v>-2</v>
      </c>
      <c r="I27">
        <v>-2</v>
      </c>
      <c r="J27">
        <v>-2</v>
      </c>
      <c r="K27">
        <v>-2</v>
      </c>
      <c r="L27">
        <v>-2</v>
      </c>
      <c r="M27">
        <v>-2</v>
      </c>
      <c r="N27">
        <f t="shared" si="2"/>
        <v>-24</v>
      </c>
    </row>
    <row r="28" spans="1:14" x14ac:dyDescent="0.25">
      <c r="A28" t="s">
        <v>21</v>
      </c>
      <c r="B28">
        <v>0</v>
      </c>
      <c r="C28">
        <v>-2</v>
      </c>
      <c r="D28">
        <v>-2</v>
      </c>
      <c r="E28">
        <v>-2</v>
      </c>
      <c r="F28">
        <v>-2</v>
      </c>
      <c r="G28">
        <v>-2</v>
      </c>
      <c r="H28">
        <v>-2</v>
      </c>
      <c r="I28">
        <v>-2</v>
      </c>
      <c r="J28">
        <v>-2</v>
      </c>
      <c r="K28">
        <v>-2</v>
      </c>
      <c r="L28">
        <v>-2</v>
      </c>
      <c r="M28">
        <v>-2</v>
      </c>
      <c r="N28">
        <f t="shared" si="2"/>
        <v>-22</v>
      </c>
    </row>
    <row r="29" spans="1:14" x14ac:dyDescent="0.25">
      <c r="A29" t="s">
        <v>22</v>
      </c>
      <c r="B29">
        <v>-1.4</v>
      </c>
      <c r="C29">
        <v>-1.4</v>
      </c>
      <c r="D29">
        <v>-0.2</v>
      </c>
      <c r="E29">
        <v>-0.6</v>
      </c>
      <c r="F29">
        <v>-0.2</v>
      </c>
      <c r="G29">
        <v>-0.2</v>
      </c>
      <c r="H29">
        <v>-0.2</v>
      </c>
      <c r="I29">
        <v>-0.2</v>
      </c>
      <c r="J29">
        <v>-0.2</v>
      </c>
      <c r="K29">
        <v>-0.2</v>
      </c>
      <c r="L29">
        <v>-0.2</v>
      </c>
      <c r="M29">
        <v>-0.2</v>
      </c>
      <c r="N29">
        <f t="shared" si="2"/>
        <v>-5.2000000000000011</v>
      </c>
    </row>
    <row r="30" spans="1:14" x14ac:dyDescent="0.25">
      <c r="A30" t="s">
        <v>42</v>
      </c>
      <c r="B30">
        <v>-12.3</v>
      </c>
      <c r="C30">
        <v>-12.3</v>
      </c>
      <c r="D30">
        <v>-12.3</v>
      </c>
      <c r="E30">
        <v>-12.3</v>
      </c>
      <c r="F30">
        <v>-12.3</v>
      </c>
      <c r="G30">
        <v>-12.3</v>
      </c>
      <c r="H30">
        <v>-12.3</v>
      </c>
      <c r="I30">
        <v>-12.3</v>
      </c>
      <c r="J30">
        <v>-12.3</v>
      </c>
      <c r="K30">
        <v>-12.3</v>
      </c>
      <c r="L30">
        <v>-12.3</v>
      </c>
      <c r="M30">
        <v>-12.3</v>
      </c>
      <c r="N30">
        <f t="shared" si="2"/>
        <v>-147.6</v>
      </c>
    </row>
    <row r="31" spans="1:14" x14ac:dyDescent="0.25">
      <c r="A31" t="s">
        <v>40</v>
      </c>
      <c r="B31">
        <v>-12.5</v>
      </c>
      <c r="C31">
        <v>-1</v>
      </c>
      <c r="D31">
        <v>-1</v>
      </c>
      <c r="E31">
        <v>-1</v>
      </c>
      <c r="F31">
        <v>-1</v>
      </c>
      <c r="G31">
        <v>-25</v>
      </c>
      <c r="H31">
        <v>-1</v>
      </c>
      <c r="I31">
        <v>-1</v>
      </c>
      <c r="J31">
        <v>-1</v>
      </c>
      <c r="K31">
        <v>-1</v>
      </c>
      <c r="L31">
        <v>-1</v>
      </c>
      <c r="M31">
        <v>-1</v>
      </c>
      <c r="N31">
        <f t="shared" si="2"/>
        <v>-47.5</v>
      </c>
    </row>
    <row r="32" spans="1:14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t="s">
        <v>24</v>
      </c>
      <c r="B33">
        <f t="shared" ref="B33:N33" si="3">SUM(B23:B31)</f>
        <v>-30.1</v>
      </c>
      <c r="C33">
        <f t="shared" si="3"/>
        <v>-28.700000000000003</v>
      </c>
      <c r="D33">
        <f t="shared" si="3"/>
        <v>-49.8</v>
      </c>
      <c r="E33">
        <f t="shared" si="3"/>
        <v>-72.900000000000006</v>
      </c>
      <c r="F33">
        <f t="shared" si="3"/>
        <v>-72.5</v>
      </c>
      <c r="G33">
        <f t="shared" si="3"/>
        <v>-96.5</v>
      </c>
      <c r="H33">
        <f t="shared" si="3"/>
        <v>-127.5</v>
      </c>
      <c r="I33">
        <f t="shared" si="3"/>
        <v>-127.5</v>
      </c>
      <c r="J33">
        <f t="shared" si="3"/>
        <v>-127.5</v>
      </c>
      <c r="K33">
        <f t="shared" si="3"/>
        <v>-127.5</v>
      </c>
      <c r="L33">
        <f t="shared" si="3"/>
        <v>-127.5</v>
      </c>
      <c r="M33">
        <f t="shared" si="3"/>
        <v>-127.5</v>
      </c>
      <c r="N33">
        <f t="shared" si="3"/>
        <v>-1115.5</v>
      </c>
    </row>
    <row r="35" spans="1:14" ht="15.75" thickBot="1" x14ac:dyDescent="0.3">
      <c r="A35" s="2" t="s">
        <v>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t="s">
        <v>33</v>
      </c>
      <c r="B36">
        <v>0</v>
      </c>
      <c r="C36">
        <v>0</v>
      </c>
      <c r="D36">
        <v>0</v>
      </c>
      <c r="E36">
        <v>0</v>
      </c>
      <c r="F36">
        <v>0</v>
      </c>
      <c r="G36">
        <v>-70</v>
      </c>
      <c r="H36">
        <v>-140</v>
      </c>
      <c r="I36">
        <v>-140</v>
      </c>
      <c r="J36">
        <v>-140</v>
      </c>
      <c r="K36">
        <v>-140</v>
      </c>
      <c r="L36">
        <v>-140</v>
      </c>
      <c r="M36">
        <v>-140</v>
      </c>
      <c r="N36">
        <f t="shared" ref="N36:N38" si="4">SUM(B36:M36)</f>
        <v>-910</v>
      </c>
    </row>
    <row r="37" spans="1:14" x14ac:dyDescent="0.25">
      <c r="A37" t="s">
        <v>34</v>
      </c>
      <c r="B37">
        <v>0</v>
      </c>
      <c r="C37">
        <v>0</v>
      </c>
      <c r="D37">
        <v>0</v>
      </c>
      <c r="E37">
        <v>0</v>
      </c>
      <c r="F37">
        <v>0</v>
      </c>
      <c r="G37">
        <v>-22</v>
      </c>
      <c r="H37">
        <v>-43.9</v>
      </c>
      <c r="I37">
        <v>-43.9</v>
      </c>
      <c r="J37">
        <v>-43.9</v>
      </c>
      <c r="K37">
        <v>-43.9</v>
      </c>
      <c r="L37">
        <v>-43.9</v>
      </c>
      <c r="M37">
        <v>-43.9</v>
      </c>
      <c r="N37">
        <f t="shared" si="4"/>
        <v>-285.40000000000003</v>
      </c>
    </row>
    <row r="38" spans="1:14" x14ac:dyDescent="0.25">
      <c r="A38" t="s">
        <v>25</v>
      </c>
      <c r="B38" s="4">
        <v>-8.3330000000000002</v>
      </c>
      <c r="C38" s="4">
        <v>-8.3330000000000002</v>
      </c>
      <c r="D38" s="4">
        <v>-8.3330000000000002</v>
      </c>
      <c r="E38" s="4">
        <v>-8.3330000000000002</v>
      </c>
      <c r="F38" s="4">
        <v>-8.3330000000000002</v>
      </c>
      <c r="G38" s="4">
        <v>-8.3330000000000002</v>
      </c>
      <c r="H38" s="4">
        <v>-8.3330000000000002</v>
      </c>
      <c r="I38" s="4">
        <v>-8.3330000000000002</v>
      </c>
      <c r="J38" s="4">
        <v>-8.3330000000000002</v>
      </c>
      <c r="K38" s="4">
        <v>-8.3330000000000002</v>
      </c>
      <c r="L38" s="4">
        <v>-8.3330000000000002</v>
      </c>
      <c r="M38" s="4">
        <v>-8.3330000000000002</v>
      </c>
      <c r="N38" s="3">
        <f t="shared" si="4"/>
        <v>-99.995999999999995</v>
      </c>
    </row>
    <row r="39" spans="1:14" ht="15.75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t="s">
        <v>35</v>
      </c>
      <c r="B40" s="4">
        <f>SUM(B36:B39)</f>
        <v>-8.3330000000000002</v>
      </c>
      <c r="C40" s="4">
        <f t="shared" ref="C40:M40" si="5">SUM(C36:C39)</f>
        <v>-8.3330000000000002</v>
      </c>
      <c r="D40" s="4">
        <f t="shared" si="5"/>
        <v>-8.3330000000000002</v>
      </c>
      <c r="E40" s="4">
        <f t="shared" si="5"/>
        <v>-8.3330000000000002</v>
      </c>
      <c r="F40" s="4">
        <f t="shared" si="5"/>
        <v>-8.3330000000000002</v>
      </c>
      <c r="G40" s="4">
        <f t="shared" si="5"/>
        <v>-100.333</v>
      </c>
      <c r="H40" s="4">
        <f t="shared" si="5"/>
        <v>-192.233</v>
      </c>
      <c r="I40" s="4">
        <f t="shared" si="5"/>
        <v>-192.233</v>
      </c>
      <c r="J40" s="4">
        <f t="shared" si="5"/>
        <v>-192.233</v>
      </c>
      <c r="K40" s="4">
        <f t="shared" si="5"/>
        <v>-192.233</v>
      </c>
      <c r="L40" s="4">
        <f t="shared" si="5"/>
        <v>-192.233</v>
      </c>
      <c r="M40" s="4">
        <f t="shared" si="5"/>
        <v>-192.233</v>
      </c>
      <c r="N40" s="4">
        <f>SUM(N36:N39)</f>
        <v>-1295.3960000000002</v>
      </c>
    </row>
    <row r="42" spans="1:14" ht="15.75" thickBot="1" x14ac:dyDescent="0.3">
      <c r="A42" s="2" t="s">
        <v>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t="s">
        <v>26</v>
      </c>
      <c r="B43">
        <v>0</v>
      </c>
      <c r="C43">
        <v>0</v>
      </c>
      <c r="D43">
        <v>0</v>
      </c>
      <c r="E43">
        <v>0</v>
      </c>
      <c r="F43">
        <v>0</v>
      </c>
      <c r="G43" s="4">
        <v>-14.285</v>
      </c>
      <c r="H43" s="4">
        <v>-14.285</v>
      </c>
      <c r="I43" s="4">
        <v>-14.285</v>
      </c>
      <c r="J43" s="4">
        <v>-14.285</v>
      </c>
      <c r="K43" s="4">
        <v>-14.285</v>
      </c>
      <c r="L43" s="4">
        <v>-14.285</v>
      </c>
      <c r="M43" s="4">
        <v>-14.285</v>
      </c>
      <c r="N43" s="3">
        <f t="shared" ref="N43:N44" si="6">SUM(B43:M43)</f>
        <v>-99.99499999999999</v>
      </c>
    </row>
    <row r="44" spans="1:14" x14ac:dyDescent="0.25">
      <c r="A44" t="s">
        <v>36</v>
      </c>
      <c r="B44">
        <v>0</v>
      </c>
      <c r="C44">
        <v>0</v>
      </c>
      <c r="D44">
        <v>0</v>
      </c>
      <c r="E44">
        <v>0</v>
      </c>
      <c r="F44">
        <v>0</v>
      </c>
      <c r="G44">
        <v>-5</v>
      </c>
      <c r="H44">
        <v>-5</v>
      </c>
      <c r="I44">
        <v>-5</v>
      </c>
      <c r="J44">
        <v>-5</v>
      </c>
      <c r="K44">
        <v>-5</v>
      </c>
      <c r="L44">
        <v>-5</v>
      </c>
      <c r="M44">
        <v>-5</v>
      </c>
      <c r="N44" s="3">
        <f t="shared" si="6"/>
        <v>-35</v>
      </c>
    </row>
    <row r="45" spans="1:14" ht="15.75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t="s">
        <v>27</v>
      </c>
      <c r="B46">
        <f t="shared" ref="B46:N46" si="7">SUM(B43:B45)</f>
        <v>0</v>
      </c>
      <c r="C46">
        <f t="shared" si="7"/>
        <v>0</v>
      </c>
      <c r="D46">
        <f t="shared" si="7"/>
        <v>0</v>
      </c>
      <c r="E46">
        <f t="shared" si="7"/>
        <v>0</v>
      </c>
      <c r="F46">
        <f t="shared" si="7"/>
        <v>0</v>
      </c>
      <c r="G46">
        <f t="shared" si="7"/>
        <v>-19.285</v>
      </c>
      <c r="H46">
        <f t="shared" si="7"/>
        <v>-19.285</v>
      </c>
      <c r="I46">
        <f t="shared" si="7"/>
        <v>-19.285</v>
      </c>
      <c r="J46">
        <f t="shared" si="7"/>
        <v>-19.285</v>
      </c>
      <c r="K46">
        <f t="shared" si="7"/>
        <v>-19.285</v>
      </c>
      <c r="L46">
        <f t="shared" si="7"/>
        <v>-19.285</v>
      </c>
      <c r="M46">
        <f t="shared" si="7"/>
        <v>-19.285</v>
      </c>
      <c r="N46">
        <f t="shared" si="7"/>
        <v>-134.995</v>
      </c>
    </row>
    <row r="48" spans="1:14" ht="15.75" thickBot="1" x14ac:dyDescent="0.3">
      <c r="A48" s="2" t="s">
        <v>28</v>
      </c>
      <c r="B48" s="2">
        <f t="shared" ref="B48:N48" si="8">B33+B40+B46</f>
        <v>-38.433</v>
      </c>
      <c r="C48" s="2">
        <f t="shared" si="8"/>
        <v>-37.033000000000001</v>
      </c>
      <c r="D48" s="2">
        <f t="shared" si="8"/>
        <v>-58.132999999999996</v>
      </c>
      <c r="E48" s="2">
        <f t="shared" si="8"/>
        <v>-81.233000000000004</v>
      </c>
      <c r="F48" s="2">
        <f t="shared" si="8"/>
        <v>-80.832999999999998</v>
      </c>
      <c r="G48" s="2">
        <f t="shared" si="8"/>
        <v>-216.11799999999999</v>
      </c>
      <c r="H48" s="2">
        <f t="shared" si="8"/>
        <v>-339.01800000000003</v>
      </c>
      <c r="I48" s="2">
        <f t="shared" si="8"/>
        <v>-339.01800000000003</v>
      </c>
      <c r="J48" s="2">
        <f t="shared" si="8"/>
        <v>-339.01800000000003</v>
      </c>
      <c r="K48" s="2">
        <f t="shared" si="8"/>
        <v>-339.01800000000003</v>
      </c>
      <c r="L48" s="2">
        <f t="shared" si="8"/>
        <v>-339.01800000000003</v>
      </c>
      <c r="M48" s="2">
        <f t="shared" si="8"/>
        <v>-339.01800000000003</v>
      </c>
      <c r="N48" s="2">
        <f t="shared" si="8"/>
        <v>-2545.8910000000001</v>
      </c>
    </row>
    <row r="49" spans="1:14" x14ac:dyDescent="0.25">
      <c r="A49" s="1"/>
    </row>
    <row r="50" spans="1:14" x14ac:dyDescent="0.25">
      <c r="A50" t="s">
        <v>29</v>
      </c>
      <c r="B50" s="5">
        <f t="shared" ref="B50:N50" si="9">B18+B48</f>
        <v>-38.433</v>
      </c>
      <c r="C50" s="5">
        <f t="shared" si="9"/>
        <v>34.966999999999999</v>
      </c>
      <c r="D50" s="5">
        <f t="shared" si="9"/>
        <v>93.867000000000004</v>
      </c>
      <c r="E50" s="5">
        <f t="shared" si="9"/>
        <v>-81.233000000000004</v>
      </c>
      <c r="F50" s="5">
        <f t="shared" si="9"/>
        <v>180.167</v>
      </c>
      <c r="G50" s="5">
        <f t="shared" si="9"/>
        <v>-56.117999999999995</v>
      </c>
      <c r="H50" s="5">
        <f t="shared" si="9"/>
        <v>160.98199999999997</v>
      </c>
      <c r="I50" s="5">
        <f t="shared" si="9"/>
        <v>160.98199999999997</v>
      </c>
      <c r="J50" s="5">
        <f t="shared" si="9"/>
        <v>160.98199999999997</v>
      </c>
      <c r="K50" s="5">
        <f t="shared" si="9"/>
        <v>160.98199999999997</v>
      </c>
      <c r="L50" s="5">
        <f t="shared" si="9"/>
        <v>160.98199999999997</v>
      </c>
      <c r="M50" s="5">
        <f t="shared" si="9"/>
        <v>160.98199999999997</v>
      </c>
      <c r="N50" s="12">
        <f t="shared" si="9"/>
        <v>1099.1089999999999</v>
      </c>
    </row>
    <row r="52" spans="1:14" x14ac:dyDescent="0.25">
      <c r="A52" s="13" t="s">
        <v>30</v>
      </c>
    </row>
    <row r="54" spans="1:14" ht="30" x14ac:dyDescent="0.25">
      <c r="A54" s="14" t="s">
        <v>45</v>
      </c>
    </row>
    <row r="55" spans="1:14" x14ac:dyDescent="0.25">
      <c r="A55" s="15">
        <v>20250608</v>
      </c>
    </row>
    <row r="56" spans="1:14" x14ac:dyDescent="0.25">
      <c r="A56" t="s">
        <v>46</v>
      </c>
    </row>
    <row r="57" spans="1:14" x14ac:dyDescent="0.25">
      <c r="A57" t="s">
        <v>47</v>
      </c>
    </row>
    <row r="58" spans="1:14" x14ac:dyDescent="0.25">
      <c r="A58" s="16" t="s">
        <v>48</v>
      </c>
    </row>
    <row r="59" spans="1:14" x14ac:dyDescent="0.25">
      <c r="A59" s="16" t="s">
        <v>49</v>
      </c>
    </row>
  </sheetData>
  <mergeCells count="1">
    <mergeCell ref="A1:N1"/>
  </mergeCells>
  <hyperlinks>
    <hyperlink ref="A58" r:id="rId1" xr:uid="{80DA03C1-3836-4B5C-90EA-7C4D45D6776F}"/>
    <hyperlink ref="A59" r:id="rId2" xr:uid="{8B6F096A-71F7-4203-A1A0-9CE2FA125A98}"/>
  </hyperlinks>
  <pageMargins left="0.7" right="0.7" top="0.75" bottom="0.75" header="0.3" footer="0.3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2153-F3DC-4DA5-A4C3-1FDA6FCDA48B}">
  <sheetPr>
    <pageSetUpPr fitToPage="1"/>
  </sheetPr>
  <dimension ref="A1:N65"/>
  <sheetViews>
    <sheetView tabSelected="1" workbookViewId="0">
      <selection activeCell="R9" sqref="R9"/>
    </sheetView>
  </sheetViews>
  <sheetFormatPr defaultRowHeight="15" x14ac:dyDescent="0.25"/>
  <cols>
    <col min="1" max="1" width="73.7109375" customWidth="1"/>
    <col min="2" max="2" width="11.5703125" bestFit="1" customWidth="1"/>
  </cols>
  <sheetData>
    <row r="1" spans="1:14" ht="46.5" x14ac:dyDescent="0.7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6.25" x14ac:dyDescent="0.4">
      <c r="A2" s="18" t="s">
        <v>79</v>
      </c>
    </row>
    <row r="3" spans="1:14" ht="26.25" x14ac:dyDescent="0.4">
      <c r="A3" s="18"/>
    </row>
    <row r="4" spans="1:14" ht="26.25" x14ac:dyDescent="0.4">
      <c r="A4" s="18" t="s">
        <v>2</v>
      </c>
    </row>
    <row r="5" spans="1:14" ht="26.25" x14ac:dyDescent="0.4">
      <c r="A5" s="18"/>
      <c r="B5" t="s">
        <v>51</v>
      </c>
      <c r="C5" t="s">
        <v>52</v>
      </c>
      <c r="D5" t="s">
        <v>54</v>
      </c>
    </row>
    <row r="6" spans="1:14" ht="26.25" x14ac:dyDescent="0.4">
      <c r="A6" s="18" t="s">
        <v>53</v>
      </c>
      <c r="B6">
        <v>1.0349999999999999</v>
      </c>
      <c r="C6" s="6">
        <v>3.5000000000000003E-2</v>
      </c>
      <c r="D6" s="6">
        <v>0.31419999999999998</v>
      </c>
    </row>
    <row r="7" spans="1:14" ht="26.25" x14ac:dyDescent="0.4">
      <c r="A7" s="18" t="s">
        <v>43</v>
      </c>
    </row>
    <row r="9" spans="1:14" ht="18.75" x14ac:dyDescent="0.3">
      <c r="A9" s="8" t="s">
        <v>10</v>
      </c>
      <c r="B9" s="9">
        <v>2501</v>
      </c>
      <c r="C9" s="9">
        <v>2502</v>
      </c>
      <c r="D9" s="9">
        <v>2503</v>
      </c>
      <c r="E9" s="9">
        <v>2504</v>
      </c>
      <c r="F9" s="9">
        <v>2505</v>
      </c>
      <c r="G9" s="9">
        <v>2506</v>
      </c>
      <c r="H9" s="9">
        <v>2507</v>
      </c>
      <c r="I9" s="9">
        <v>2508</v>
      </c>
      <c r="J9" s="9">
        <v>2509</v>
      </c>
      <c r="K9" s="9">
        <v>2510</v>
      </c>
      <c r="L9" s="9">
        <v>2511</v>
      </c>
      <c r="M9" s="9">
        <v>2512</v>
      </c>
      <c r="N9" s="9" t="s">
        <v>12</v>
      </c>
    </row>
    <row r="10" spans="1:14" ht="19.5" thickBot="1" x14ac:dyDescent="0.35">
      <c r="A10" s="10" t="s">
        <v>11</v>
      </c>
      <c r="B10" s="11" t="s">
        <v>11</v>
      </c>
      <c r="C10" s="11" t="s">
        <v>11</v>
      </c>
      <c r="D10" s="11" t="s">
        <v>11</v>
      </c>
      <c r="E10" s="11" t="s">
        <v>11</v>
      </c>
      <c r="F10" s="11" t="s">
        <v>11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11" t="s">
        <v>11</v>
      </c>
      <c r="N10" s="11" t="s">
        <v>11</v>
      </c>
    </row>
    <row r="11" spans="1:14" x14ac:dyDescent="0.25">
      <c r="A11" t="s">
        <v>4</v>
      </c>
    </row>
    <row r="12" spans="1:14" ht="15.75" thickBot="1" x14ac:dyDescent="0.3">
      <c r="A12" s="2" t="s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1:14" x14ac:dyDescent="0.25">
      <c r="A14" t="s">
        <v>74</v>
      </c>
      <c r="B14" s="5">
        <v>60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60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f>SUM(B14:M14)</f>
        <v>120</v>
      </c>
    </row>
    <row r="15" spans="1:14" ht="15.75" thickBot="1" x14ac:dyDescent="0.3">
      <c r="A15" s="2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>SUM(B15:M15)</f>
        <v>0</v>
      </c>
    </row>
    <row r="16" spans="1:14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t="s">
        <v>15</v>
      </c>
      <c r="B17" s="5">
        <f t="shared" ref="B17:N17" si="0">B14+B15</f>
        <v>60</v>
      </c>
      <c r="C17" s="5">
        <f t="shared" si="0"/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  <c r="H17" s="5">
        <f t="shared" si="0"/>
        <v>60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120</v>
      </c>
    </row>
    <row r="18" spans="1:14" x14ac:dyDescent="0.25">
      <c r="A18" t="s">
        <v>16</v>
      </c>
      <c r="B18" s="5">
        <f>B17</f>
        <v>60</v>
      </c>
      <c r="C18" s="5">
        <f t="shared" ref="C18:N18" si="1">C17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  <c r="H18" s="5">
        <f t="shared" si="1"/>
        <v>60</v>
      </c>
      <c r="I18" s="5">
        <f t="shared" si="1"/>
        <v>0</v>
      </c>
      <c r="J18" s="5">
        <f t="shared" si="1"/>
        <v>0</v>
      </c>
      <c r="K18" s="5">
        <f t="shared" si="1"/>
        <v>0</v>
      </c>
      <c r="L18" s="5">
        <f t="shared" si="1"/>
        <v>0</v>
      </c>
      <c r="M18" s="5">
        <f t="shared" si="1"/>
        <v>0</v>
      </c>
      <c r="N18" s="5">
        <f t="shared" si="1"/>
        <v>120</v>
      </c>
    </row>
    <row r="19" spans="1:14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t="s">
        <v>6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5.75" thickBot="1" x14ac:dyDescent="0.3">
      <c r="A21" s="2" t="s">
        <v>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t="s">
        <v>37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ref="N23:N37" si="2">SUM(B23:M23)</f>
        <v>0</v>
      </c>
    </row>
    <row r="24" spans="1:14" x14ac:dyDescent="0.25">
      <c r="A24" t="s">
        <v>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2"/>
        <v>0</v>
      </c>
    </row>
    <row r="25" spans="1:14" x14ac:dyDescent="0.25">
      <c r="A25" t="s">
        <v>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2"/>
        <v>0</v>
      </c>
    </row>
    <row r="26" spans="1:14" x14ac:dyDescent="0.25">
      <c r="A26" t="s">
        <v>19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2"/>
        <v>0</v>
      </c>
    </row>
    <row r="27" spans="1:14" x14ac:dyDescent="0.25">
      <c r="A27" t="s">
        <v>39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2"/>
        <v>0</v>
      </c>
    </row>
    <row r="28" spans="1:14" x14ac:dyDescent="0.25">
      <c r="A28" t="s">
        <v>20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2"/>
        <v>0</v>
      </c>
    </row>
    <row r="29" spans="1:14" x14ac:dyDescent="0.25">
      <c r="A29" t="s">
        <v>75</v>
      </c>
      <c r="B29" s="5"/>
      <c r="C29" s="5"/>
      <c r="D29" s="5">
        <v>-3.5</v>
      </c>
      <c r="E29" s="5"/>
      <c r="F29" s="5"/>
      <c r="G29" s="5">
        <v>-3</v>
      </c>
      <c r="H29" s="5"/>
      <c r="I29" s="5"/>
      <c r="J29" s="5"/>
      <c r="K29" s="5"/>
      <c r="L29" s="5"/>
      <c r="M29" s="5"/>
      <c r="N29" s="5">
        <f t="shared" si="2"/>
        <v>-6.5</v>
      </c>
    </row>
    <row r="30" spans="1:14" x14ac:dyDescent="0.25">
      <c r="A30" t="s">
        <v>38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2"/>
        <v>0</v>
      </c>
    </row>
    <row r="31" spans="1:14" x14ac:dyDescent="0.25">
      <c r="A31" t="s">
        <v>76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2"/>
        <v>0</v>
      </c>
    </row>
    <row r="32" spans="1:14" x14ac:dyDescent="0.25">
      <c r="A32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2"/>
        <v>0</v>
      </c>
    </row>
    <row r="33" spans="1:14" x14ac:dyDescent="0.25">
      <c r="A33" t="s">
        <v>21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2"/>
        <v>0</v>
      </c>
    </row>
    <row r="34" spans="1:14" x14ac:dyDescent="0.25">
      <c r="A34" t="s">
        <v>44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2"/>
        <v>0</v>
      </c>
    </row>
    <row r="35" spans="1:14" x14ac:dyDescent="0.25">
      <c r="A35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2"/>
        <v>0</v>
      </c>
    </row>
    <row r="36" spans="1:14" x14ac:dyDescent="0.25">
      <c r="A36" t="s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2"/>
        <v>0</v>
      </c>
    </row>
    <row r="37" spans="1:14" x14ac:dyDescent="0.25">
      <c r="A37" t="s">
        <v>32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2"/>
        <v>0</v>
      </c>
    </row>
    <row r="38" spans="1:14" ht="15.75" thickBot="1" x14ac:dyDescent="0.3">
      <c r="A38" s="2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t="s">
        <v>24</v>
      </c>
      <c r="B39" s="5">
        <f>SUM(B23:B37)</f>
        <v>0</v>
      </c>
      <c r="C39" s="5">
        <f t="shared" ref="C39:N39" si="3">SUM(C23:C37)</f>
        <v>0</v>
      </c>
      <c r="D39" s="5">
        <f t="shared" si="3"/>
        <v>-3.5</v>
      </c>
      <c r="E39" s="5">
        <f t="shared" si="3"/>
        <v>0</v>
      </c>
      <c r="F39" s="5">
        <f t="shared" si="3"/>
        <v>0</v>
      </c>
      <c r="G39" s="5">
        <f t="shared" si="3"/>
        <v>-3</v>
      </c>
      <c r="H39" s="5">
        <f t="shared" si="3"/>
        <v>0</v>
      </c>
      <c r="I39" s="5">
        <f t="shared" si="3"/>
        <v>0</v>
      </c>
      <c r="J39" s="5">
        <f t="shared" si="3"/>
        <v>0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-6.5</v>
      </c>
    </row>
    <row r="40" spans="1:14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5.75" thickBot="1" x14ac:dyDescent="0.3">
      <c r="A41" s="2" t="s">
        <v>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t="s">
        <v>33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f t="shared" ref="N42:N44" si="4">SUM(B42:M42)</f>
        <v>0</v>
      </c>
    </row>
    <row r="43" spans="1:14" x14ac:dyDescent="0.25">
      <c r="A43" t="s">
        <v>34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f t="shared" si="4"/>
        <v>0</v>
      </c>
    </row>
    <row r="44" spans="1:14" x14ac:dyDescent="0.25">
      <c r="A44" t="s">
        <v>25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f t="shared" si="4"/>
        <v>0</v>
      </c>
    </row>
    <row r="45" spans="1:14" ht="15.75" thickBot="1" x14ac:dyDescent="0.3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t="s">
        <v>35</v>
      </c>
      <c r="B46" s="5">
        <f>SUM(B42:B45)</f>
        <v>0</v>
      </c>
      <c r="C46" s="5">
        <f t="shared" ref="C46:M46" si="5">SUM(C42:C45)</f>
        <v>0</v>
      </c>
      <c r="D46" s="5">
        <f t="shared" si="5"/>
        <v>0</v>
      </c>
      <c r="E46" s="5">
        <f t="shared" si="5"/>
        <v>0</v>
      </c>
      <c r="F46" s="5">
        <f t="shared" si="5"/>
        <v>0</v>
      </c>
      <c r="G46" s="5">
        <f t="shared" si="5"/>
        <v>0</v>
      </c>
      <c r="H46" s="5">
        <f t="shared" si="5"/>
        <v>0</v>
      </c>
      <c r="I46" s="5">
        <f t="shared" si="5"/>
        <v>0</v>
      </c>
      <c r="J46" s="5">
        <f t="shared" si="5"/>
        <v>0</v>
      </c>
      <c r="K46" s="5">
        <f t="shared" si="5"/>
        <v>0</v>
      </c>
      <c r="L46" s="5">
        <f t="shared" si="5"/>
        <v>0</v>
      </c>
      <c r="M46" s="5">
        <f t="shared" si="5"/>
        <v>0</v>
      </c>
      <c r="N46" s="5">
        <f>SUM(N42:N45)</f>
        <v>0</v>
      </c>
    </row>
    <row r="47" spans="1:14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5.75" thickBot="1" x14ac:dyDescent="0.3">
      <c r="A48" s="2" t="s">
        <v>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t="s">
        <v>26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>
        <f t="shared" ref="N49:N50" si="6">SUM(B49:M49)</f>
        <v>0</v>
      </c>
    </row>
    <row r="50" spans="1:14" x14ac:dyDescent="0.25">
      <c r="A50" t="s">
        <v>36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>
        <f t="shared" si="6"/>
        <v>0</v>
      </c>
    </row>
    <row r="51" spans="1:14" ht="15.75" thickBot="1" x14ac:dyDescent="0.3">
      <c r="A51" s="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5">
      <c r="A52" t="s">
        <v>27</v>
      </c>
      <c r="B52" s="5">
        <f t="shared" ref="B52:N52" si="7">SUM(B49:B51)</f>
        <v>0</v>
      </c>
      <c r="C52" s="5">
        <f t="shared" si="7"/>
        <v>0</v>
      </c>
      <c r="D52" s="5">
        <f t="shared" si="7"/>
        <v>0</v>
      </c>
      <c r="E52" s="5">
        <f t="shared" si="7"/>
        <v>0</v>
      </c>
      <c r="F52" s="5">
        <f t="shared" si="7"/>
        <v>0</v>
      </c>
      <c r="G52" s="5">
        <f t="shared" si="7"/>
        <v>0</v>
      </c>
      <c r="H52" s="5">
        <f t="shared" si="7"/>
        <v>0</v>
      </c>
      <c r="I52" s="5">
        <f t="shared" si="7"/>
        <v>0</v>
      </c>
      <c r="J52" s="5">
        <f t="shared" si="7"/>
        <v>0</v>
      </c>
      <c r="K52" s="5">
        <f t="shared" si="7"/>
        <v>0</v>
      </c>
      <c r="L52" s="5">
        <f t="shared" si="7"/>
        <v>0</v>
      </c>
      <c r="M52" s="5">
        <f t="shared" si="7"/>
        <v>0</v>
      </c>
      <c r="N52" s="5">
        <f t="shared" si="7"/>
        <v>0</v>
      </c>
    </row>
    <row r="53" spans="1:14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ht="15.75" thickBot="1" x14ac:dyDescent="0.3">
      <c r="A54" s="2" t="s">
        <v>28</v>
      </c>
      <c r="B54" s="7">
        <f t="shared" ref="B54:N54" si="8">B39+B46+B52</f>
        <v>0</v>
      </c>
      <c r="C54" s="7">
        <f t="shared" si="8"/>
        <v>0</v>
      </c>
      <c r="D54" s="7">
        <f t="shared" si="8"/>
        <v>-3.5</v>
      </c>
      <c r="E54" s="7">
        <f t="shared" si="8"/>
        <v>0</v>
      </c>
      <c r="F54" s="7">
        <f t="shared" si="8"/>
        <v>0</v>
      </c>
      <c r="G54" s="7">
        <f t="shared" si="8"/>
        <v>-3</v>
      </c>
      <c r="H54" s="7">
        <f t="shared" si="8"/>
        <v>0</v>
      </c>
      <c r="I54" s="7">
        <f t="shared" si="8"/>
        <v>0</v>
      </c>
      <c r="J54" s="7">
        <f t="shared" si="8"/>
        <v>0</v>
      </c>
      <c r="K54" s="7">
        <f t="shared" si="8"/>
        <v>0</v>
      </c>
      <c r="L54" s="7">
        <f t="shared" si="8"/>
        <v>0</v>
      </c>
      <c r="M54" s="7">
        <f t="shared" si="8"/>
        <v>0</v>
      </c>
      <c r="N54" s="7">
        <f t="shared" si="8"/>
        <v>-6.5</v>
      </c>
    </row>
    <row r="55" spans="1:14" x14ac:dyDescent="0.25">
      <c r="A55" s="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t="s">
        <v>29</v>
      </c>
      <c r="B56" s="5">
        <f>B18+B54</f>
        <v>60</v>
      </c>
      <c r="C56" s="5">
        <f t="shared" ref="C56:N56" si="9">C18+C54</f>
        <v>0</v>
      </c>
      <c r="D56" s="5">
        <f t="shared" si="9"/>
        <v>-3.5</v>
      </c>
      <c r="E56" s="5">
        <f t="shared" si="9"/>
        <v>0</v>
      </c>
      <c r="F56" s="5">
        <f t="shared" si="9"/>
        <v>0</v>
      </c>
      <c r="G56" s="5">
        <f t="shared" si="9"/>
        <v>-3</v>
      </c>
      <c r="H56" s="5">
        <f t="shared" si="9"/>
        <v>60</v>
      </c>
      <c r="I56" s="5">
        <f t="shared" si="9"/>
        <v>0</v>
      </c>
      <c r="J56" s="5">
        <f t="shared" si="9"/>
        <v>0</v>
      </c>
      <c r="K56" s="5">
        <f t="shared" si="9"/>
        <v>0</v>
      </c>
      <c r="L56" s="5">
        <f t="shared" si="9"/>
        <v>0</v>
      </c>
      <c r="M56" s="5">
        <f t="shared" si="9"/>
        <v>0</v>
      </c>
      <c r="N56" s="12">
        <f t="shared" si="9"/>
        <v>113.5</v>
      </c>
    </row>
    <row r="58" spans="1:14" x14ac:dyDescent="0.25">
      <c r="A58" s="13" t="s">
        <v>41</v>
      </c>
    </row>
    <row r="60" spans="1:14" x14ac:dyDescent="0.25">
      <c r="A60" s="14" t="s">
        <v>77</v>
      </c>
    </row>
    <row r="61" spans="1:14" x14ac:dyDescent="0.25">
      <c r="A61" s="15" t="s">
        <v>78</v>
      </c>
    </row>
    <row r="62" spans="1:14" x14ac:dyDescent="0.25">
      <c r="A62" t="s">
        <v>46</v>
      </c>
    </row>
    <row r="63" spans="1:14" x14ac:dyDescent="0.25">
      <c r="A63" t="s">
        <v>47</v>
      </c>
    </row>
    <row r="64" spans="1:14" x14ac:dyDescent="0.25">
      <c r="A64" s="16" t="s">
        <v>48</v>
      </c>
    </row>
    <row r="65" spans="1:1" x14ac:dyDescent="0.25">
      <c r="A65" s="16" t="s">
        <v>49</v>
      </c>
    </row>
  </sheetData>
  <mergeCells count="1">
    <mergeCell ref="A1:N1"/>
  </mergeCells>
  <hyperlinks>
    <hyperlink ref="A64" r:id="rId1" xr:uid="{67497704-15B8-4314-8535-447B9C2E9447}"/>
    <hyperlink ref="A65" r:id="rId2" xr:uid="{A302CBE0-70A2-45D1-9307-0F643878BB75}"/>
  </hyperlinks>
  <pageMargins left="0.7" right="0.7" top="0.75" bottom="0.75" header="0.3" footer="0.3"/>
  <pageSetup paperSize="9" scale="67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E93F-CE1F-445A-9652-D35CCF0CBD48}">
  <sheetPr>
    <pageSetUpPr fitToPage="1"/>
  </sheetPr>
  <dimension ref="A1:Z41"/>
  <sheetViews>
    <sheetView workbookViewId="0">
      <selection activeCell="AB9" sqref="AB9"/>
    </sheetView>
  </sheetViews>
  <sheetFormatPr defaultRowHeight="15" x14ac:dyDescent="0.25"/>
  <cols>
    <col min="1" max="1" width="73.7109375" customWidth="1"/>
    <col min="2" max="2" width="11.5703125" hidden="1" customWidth="1"/>
    <col min="3" max="13" width="0" hidden="1" customWidth="1"/>
    <col min="14" max="14" width="31.85546875" customWidth="1"/>
  </cols>
  <sheetData>
    <row r="1" spans="1:26" ht="46.5" x14ac:dyDescent="0.7">
      <c r="A1" s="22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6" ht="28.5" x14ac:dyDescent="0.45">
      <c r="A2" s="17" t="s">
        <v>55</v>
      </c>
    </row>
    <row r="3" spans="1:26" ht="28.5" x14ac:dyDescent="0.45">
      <c r="A3" s="17" t="s">
        <v>1</v>
      </c>
    </row>
    <row r="4" spans="1:26" ht="28.5" x14ac:dyDescent="0.45">
      <c r="A4" s="17" t="s">
        <v>56</v>
      </c>
      <c r="B4" t="s">
        <v>61</v>
      </c>
    </row>
    <row r="8" spans="1:26" ht="18.75" x14ac:dyDescent="0.3">
      <c r="A8" s="8" t="s">
        <v>57</v>
      </c>
      <c r="B8" s="9">
        <v>2501</v>
      </c>
      <c r="C8" s="9">
        <v>2502</v>
      </c>
      <c r="D8" s="9">
        <v>2503</v>
      </c>
      <c r="E8" s="9">
        <v>2504</v>
      </c>
      <c r="F8" s="9">
        <v>2505</v>
      </c>
      <c r="G8" s="9">
        <v>2506</v>
      </c>
      <c r="H8" s="9">
        <v>2507</v>
      </c>
      <c r="I8" s="9">
        <v>2508</v>
      </c>
      <c r="J8" s="9">
        <v>2509</v>
      </c>
      <c r="K8" s="9">
        <v>2510</v>
      </c>
      <c r="L8" s="9">
        <v>2511</v>
      </c>
      <c r="M8" s="9">
        <v>2512</v>
      </c>
      <c r="N8" s="9"/>
    </row>
    <row r="9" spans="1:26" ht="19.5" thickBot="1" x14ac:dyDescent="0.35">
      <c r="A9" s="10" t="s">
        <v>11</v>
      </c>
      <c r="B9" s="11" t="s">
        <v>11</v>
      </c>
      <c r="C9" s="11" t="s">
        <v>11</v>
      </c>
      <c r="D9" s="11" t="s">
        <v>11</v>
      </c>
      <c r="E9" s="11" t="s">
        <v>11</v>
      </c>
      <c r="F9" s="11" t="s">
        <v>11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11" t="s">
        <v>11</v>
      </c>
      <c r="N9" s="11" t="s">
        <v>62</v>
      </c>
    </row>
    <row r="10" spans="1:26" x14ac:dyDescent="0.25">
      <c r="A10" t="s">
        <v>58</v>
      </c>
    </row>
    <row r="11" spans="1:26" ht="15.75" thickBot="1" x14ac:dyDescent="0.3">
      <c r="A11" s="2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Z11">
        <v>200000</v>
      </c>
    </row>
    <row r="12" spans="1:26" x14ac:dyDescent="0.25">
      <c r="Z12">
        <v>370000</v>
      </c>
    </row>
    <row r="13" spans="1:26" x14ac:dyDescent="0.25">
      <c r="A13" t="s">
        <v>63</v>
      </c>
      <c r="N13" s="19"/>
    </row>
    <row r="14" spans="1:26" ht="15.75" thickBot="1" x14ac:dyDescent="0.3">
      <c r="A14" s="2" t="s">
        <v>64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>
        <f>Z37</f>
        <v>7450000</v>
      </c>
      <c r="Z14">
        <v>150000</v>
      </c>
    </row>
    <row r="15" spans="1:26" x14ac:dyDescent="0.25">
      <c r="N15" s="19"/>
    </row>
    <row r="16" spans="1:26" x14ac:dyDescent="0.25">
      <c r="A16" t="s">
        <v>59</v>
      </c>
      <c r="N16" s="19">
        <f>N13+N14</f>
        <v>7450000</v>
      </c>
    </row>
    <row r="17" spans="1:26" x14ac:dyDescent="0.25">
      <c r="N17" s="19"/>
    </row>
    <row r="18" spans="1:26" x14ac:dyDescent="0.25">
      <c r="A18" t="s">
        <v>60</v>
      </c>
      <c r="N18" s="19"/>
      <c r="Z18">
        <v>240000</v>
      </c>
    </row>
    <row r="19" spans="1:26" ht="15.75" thickBo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0"/>
      <c r="Z19">
        <v>240000</v>
      </c>
    </row>
    <row r="20" spans="1:26" x14ac:dyDescent="0.25">
      <c r="N20" s="19"/>
      <c r="Z20">
        <v>690000</v>
      </c>
    </row>
    <row r="21" spans="1:26" x14ac:dyDescent="0.25">
      <c r="A21" t="s">
        <v>65</v>
      </c>
      <c r="B21">
        <v>-0.8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s="19">
        <f>6*-480000</f>
        <v>-2880000</v>
      </c>
    </row>
    <row r="22" spans="1:26" x14ac:dyDescent="0.25">
      <c r="A22" t="s">
        <v>66</v>
      </c>
      <c r="B22">
        <v>-0.8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 s="19">
        <f>-50000*6</f>
        <v>-300000</v>
      </c>
    </row>
    <row r="23" spans="1:26" x14ac:dyDescent="0.25">
      <c r="A23" t="s">
        <v>69</v>
      </c>
      <c r="B23">
        <v>0</v>
      </c>
      <c r="C23">
        <v>0</v>
      </c>
      <c r="D23">
        <v>-22.3</v>
      </c>
      <c r="E23">
        <v>-45</v>
      </c>
      <c r="F23">
        <v>-45</v>
      </c>
      <c r="G23">
        <v>-45</v>
      </c>
      <c r="H23">
        <v>-100</v>
      </c>
      <c r="I23">
        <v>-100</v>
      </c>
      <c r="J23">
        <v>-100</v>
      </c>
      <c r="K23">
        <v>-100</v>
      </c>
      <c r="L23">
        <v>-100</v>
      </c>
      <c r="M23">
        <v>-100</v>
      </c>
      <c r="N23" s="19">
        <f>-100000*6</f>
        <v>-600000</v>
      </c>
      <c r="Z23">
        <v>340000</v>
      </c>
    </row>
    <row r="24" spans="1:26" x14ac:dyDescent="0.25">
      <c r="A24" t="s">
        <v>68</v>
      </c>
      <c r="B24">
        <v>-0.3</v>
      </c>
      <c r="C24">
        <v>-10</v>
      </c>
      <c r="D24">
        <v>-10</v>
      </c>
      <c r="E24">
        <v>-10</v>
      </c>
      <c r="F24">
        <v>-10</v>
      </c>
      <c r="G24">
        <v>-10</v>
      </c>
      <c r="H24">
        <v>-10</v>
      </c>
      <c r="I24">
        <v>-10</v>
      </c>
      <c r="J24">
        <v>-10</v>
      </c>
      <c r="K24">
        <v>-10</v>
      </c>
      <c r="L24">
        <v>-10</v>
      </c>
      <c r="M24">
        <v>-10</v>
      </c>
      <c r="N24" s="19">
        <f>-200000*6</f>
        <v>-1200000</v>
      </c>
      <c r="Z24">
        <v>340000</v>
      </c>
    </row>
    <row r="25" spans="1:26" x14ac:dyDescent="0.25">
      <c r="A25" t="s">
        <v>70</v>
      </c>
      <c r="B25">
        <v>-2</v>
      </c>
      <c r="C25">
        <v>-2</v>
      </c>
      <c r="D25">
        <v>-2</v>
      </c>
      <c r="E25">
        <v>-2</v>
      </c>
      <c r="F25">
        <v>-2</v>
      </c>
      <c r="G25">
        <v>-2</v>
      </c>
      <c r="H25">
        <v>-2</v>
      </c>
      <c r="I25">
        <v>-2</v>
      </c>
      <c r="J25">
        <v>-2</v>
      </c>
      <c r="K25">
        <v>-2</v>
      </c>
      <c r="L25">
        <v>-2</v>
      </c>
      <c r="M25">
        <v>-2</v>
      </c>
      <c r="N25" s="19">
        <f>-160000*6</f>
        <v>-960000</v>
      </c>
      <c r="Z25">
        <v>340000</v>
      </c>
    </row>
    <row r="26" spans="1:26" x14ac:dyDescent="0.25">
      <c r="A26" t="s">
        <v>71</v>
      </c>
      <c r="B26">
        <v>0</v>
      </c>
      <c r="C26">
        <v>-2</v>
      </c>
      <c r="D26">
        <v>-2</v>
      </c>
      <c r="E26">
        <v>-2</v>
      </c>
      <c r="F26">
        <v>-2</v>
      </c>
      <c r="G26">
        <v>-2</v>
      </c>
      <c r="H26">
        <v>-2</v>
      </c>
      <c r="I26">
        <v>-2</v>
      </c>
      <c r="J26">
        <v>-2</v>
      </c>
      <c r="K26">
        <v>-2</v>
      </c>
      <c r="L26">
        <v>-2</v>
      </c>
      <c r="M26">
        <v>-2</v>
      </c>
      <c r="N26" s="19">
        <v>-1000000</v>
      </c>
      <c r="Z26">
        <v>340000</v>
      </c>
    </row>
    <row r="27" spans="1:26" x14ac:dyDescent="0.25">
      <c r="B27">
        <v>-1.4</v>
      </c>
      <c r="C27">
        <v>-1.4</v>
      </c>
      <c r="D27">
        <v>-0.2</v>
      </c>
      <c r="E27">
        <v>-0.6</v>
      </c>
      <c r="F27">
        <v>-0.2</v>
      </c>
      <c r="G27">
        <v>-0.2</v>
      </c>
      <c r="H27">
        <v>-0.2</v>
      </c>
      <c r="I27">
        <v>-0.2</v>
      </c>
      <c r="J27">
        <v>-0.2</v>
      </c>
      <c r="K27">
        <v>-0.2</v>
      </c>
      <c r="L27">
        <v>-0.2</v>
      </c>
      <c r="M27">
        <v>-0.2</v>
      </c>
      <c r="N27" s="19"/>
      <c r="Z27">
        <v>540000</v>
      </c>
    </row>
    <row r="28" spans="1:26" ht="15.75" thickBo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/>
      <c r="Z28">
        <v>340000</v>
      </c>
    </row>
    <row r="29" spans="1:26" x14ac:dyDescent="0.25">
      <c r="N29" s="19"/>
      <c r="Z29">
        <v>540000</v>
      </c>
    </row>
    <row r="30" spans="1:26" ht="15.75" thickBot="1" x14ac:dyDescent="0.3">
      <c r="A30" s="20" t="s">
        <v>72</v>
      </c>
      <c r="B30" s="2" t="e">
        <f>B29+#REF!+#REF!</f>
        <v>#REF!</v>
      </c>
      <c r="C30" s="2" t="e">
        <f>C29+#REF!+#REF!</f>
        <v>#REF!</v>
      </c>
      <c r="D30" s="2" t="e">
        <f>D29+#REF!+#REF!</f>
        <v>#REF!</v>
      </c>
      <c r="E30" s="2" t="e">
        <f>E29+#REF!+#REF!</f>
        <v>#REF!</v>
      </c>
      <c r="F30" s="2" t="e">
        <f>F29+#REF!+#REF!</f>
        <v>#REF!</v>
      </c>
      <c r="G30" s="2" t="e">
        <f>G29+#REF!+#REF!</f>
        <v>#REF!</v>
      </c>
      <c r="H30" s="2" t="e">
        <f>H29+#REF!+#REF!</f>
        <v>#REF!</v>
      </c>
      <c r="I30" s="2" t="e">
        <f>I29+#REF!+#REF!</f>
        <v>#REF!</v>
      </c>
      <c r="J30" s="2" t="e">
        <f>J29+#REF!+#REF!</f>
        <v>#REF!</v>
      </c>
      <c r="K30" s="2" t="e">
        <f>K29+#REF!+#REF!</f>
        <v>#REF!</v>
      </c>
      <c r="L30" s="2" t="e">
        <f>L29+#REF!+#REF!</f>
        <v>#REF!</v>
      </c>
      <c r="M30" s="2" t="e">
        <f>M29+#REF!+#REF!</f>
        <v>#REF!</v>
      </c>
      <c r="N30" s="20">
        <f>SUM(N21:N26)</f>
        <v>-6940000</v>
      </c>
      <c r="Z30">
        <v>540000</v>
      </c>
    </row>
    <row r="31" spans="1:26" x14ac:dyDescent="0.25">
      <c r="A31" s="1"/>
      <c r="N31" s="19"/>
      <c r="Z31">
        <v>540000</v>
      </c>
    </row>
    <row r="32" spans="1:26" x14ac:dyDescent="0.25">
      <c r="A32" t="s">
        <v>73</v>
      </c>
      <c r="B32" s="5" t="e">
        <f t="shared" ref="B32:N32" si="0">B16+B30</f>
        <v>#REF!</v>
      </c>
      <c r="C32" s="5" t="e">
        <f t="shared" si="0"/>
        <v>#REF!</v>
      </c>
      <c r="D32" s="5" t="e">
        <f t="shared" si="0"/>
        <v>#REF!</v>
      </c>
      <c r="E32" s="5" t="e">
        <f t="shared" si="0"/>
        <v>#REF!</v>
      </c>
      <c r="F32" s="5" t="e">
        <f t="shared" si="0"/>
        <v>#REF!</v>
      </c>
      <c r="G32" s="5" t="e">
        <f t="shared" si="0"/>
        <v>#REF!</v>
      </c>
      <c r="H32" s="5" t="e">
        <f t="shared" si="0"/>
        <v>#REF!</v>
      </c>
      <c r="I32" s="5" t="e">
        <f t="shared" si="0"/>
        <v>#REF!</v>
      </c>
      <c r="J32" s="5" t="e">
        <f t="shared" si="0"/>
        <v>#REF!</v>
      </c>
      <c r="K32" s="5" t="e">
        <f t="shared" si="0"/>
        <v>#REF!</v>
      </c>
      <c r="L32" s="5" t="e">
        <f t="shared" si="0"/>
        <v>#REF!</v>
      </c>
      <c r="M32" s="5" t="e">
        <f t="shared" si="0"/>
        <v>#REF!</v>
      </c>
      <c r="N32" s="21">
        <f t="shared" si="0"/>
        <v>510000</v>
      </c>
      <c r="Z32">
        <v>340000</v>
      </c>
    </row>
    <row r="33" spans="1:26" x14ac:dyDescent="0.25">
      <c r="Z33">
        <v>340000</v>
      </c>
    </row>
    <row r="34" spans="1:26" x14ac:dyDescent="0.25">
      <c r="Z34">
        <v>340000</v>
      </c>
    </row>
    <row r="35" spans="1:26" x14ac:dyDescent="0.25">
      <c r="Z35">
        <v>340000</v>
      </c>
    </row>
    <row r="36" spans="1:26" x14ac:dyDescent="0.25">
      <c r="A36" s="14"/>
      <c r="Z36">
        <v>340000</v>
      </c>
    </row>
    <row r="37" spans="1:26" x14ac:dyDescent="0.25">
      <c r="A37" s="15"/>
      <c r="Z37">
        <f>SUM(Z3:Z36)</f>
        <v>7450000</v>
      </c>
    </row>
    <row r="40" spans="1:26" x14ac:dyDescent="0.25">
      <c r="A40" s="16"/>
    </row>
    <row r="41" spans="1:26" x14ac:dyDescent="0.25">
      <c r="A41" s="16"/>
    </row>
  </sheetData>
  <mergeCells count="1">
    <mergeCell ref="A1:N1"/>
  </mergeCells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2025 budget</vt:lpstr>
      <vt:lpstr>2025 budget.</vt:lpstr>
      <vt:lpstr>2025 budget 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JustRich Group</dc:creator>
  <cp:lastModifiedBy>JustRich Group</cp:lastModifiedBy>
  <cp:lastPrinted>2025-06-21T18:28:35Z</cp:lastPrinted>
  <dcterms:created xsi:type="dcterms:W3CDTF">2015-06-05T18:19:34Z</dcterms:created>
  <dcterms:modified xsi:type="dcterms:W3CDTF">2025-07-12T15:18:47Z</dcterms:modified>
</cp:coreProperties>
</file>